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udieadministrasjon\Praksis\Refusjonskrav\Refusjonskrav excell, siste utgave!!\"/>
    </mc:Choice>
  </mc:AlternateContent>
  <xr:revisionPtr revIDLastSave="0" documentId="13_ncr:1_{DAFD637D-3DBF-453A-A9C7-1D26E960E9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28" i="1"/>
  <c r="H51" i="1"/>
  <c r="A55" i="1"/>
  <c r="C20" i="1"/>
  <c r="C18" i="1"/>
  <c r="H40" i="1" l="1"/>
  <c r="H39" i="1"/>
  <c r="H38" i="1"/>
  <c r="H44" i="1"/>
  <c r="H45" i="1"/>
  <c r="H46" i="1"/>
  <c r="H47" i="1"/>
  <c r="H48" i="1"/>
  <c r="H49" i="1"/>
  <c r="H50" i="1"/>
  <c r="H55" i="1"/>
  <c r="H56" i="1" s="1"/>
  <c r="H36" i="1" l="1"/>
  <c r="H52" i="1"/>
  <c r="H41" i="1"/>
  <c r="C58" i="1" l="1"/>
  <c r="F58" i="1" s="1"/>
  <c r="C59" i="1"/>
  <c r="F59" i="1" s="1"/>
  <c r="C60" i="1" l="1"/>
  <c r="F60" i="1" s="1"/>
  <c r="H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Stian Eilertsen</author>
  </authors>
  <commentList>
    <comment ref="G22" authorId="0" shapeId="0" xr:uid="{518562E8-82CC-4B3F-8E9B-BD3D7B0F3A67}">
      <text>
        <r>
          <rPr>
            <b/>
            <sz val="8"/>
            <color indexed="81"/>
            <rFont val="Tahoma"/>
            <family val="2"/>
          </rPr>
          <t>DMMH:</t>
        </r>
        <r>
          <rPr>
            <sz val="8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 under</t>
        </r>
      </text>
    </comment>
    <comment ref="B27" authorId="0" shapeId="0" xr:uid="{B75B0C89-D578-4E6A-9EDF-8F0F702C7431}">
      <text>
        <r>
          <rPr>
            <b/>
            <sz val="9"/>
            <color indexed="81"/>
            <rFont val="Tahoma"/>
            <family val="2"/>
          </rPr>
          <t>DMMH:</t>
        </r>
        <r>
          <rPr>
            <sz val="9"/>
            <color indexed="81"/>
            <rFont val="Tahoma"/>
            <family val="2"/>
          </rPr>
          <t xml:space="preserve">
Ihht. avtale om praksisopplæring i barnehagen skal barnehagelærere med kompetanse innenfor pedagogisk veiledning (min. 15 stp) med funksjon som praksislærer ha en årlig godtgjøring. 
Praksislærere med veiledningspedagogisk videreutdanning mottar kr 125,- per uke en har veiledet student i inklusive feriepenger. 
Angis ved å sette et kryss (x) eller skrive Ja i kolonnen "Veil" i tabellen</t>
        </r>
      </text>
    </comment>
  </commentList>
</comments>
</file>

<file path=xl/sharedStrings.xml><?xml version="1.0" encoding="utf-8"?>
<sst xmlns="http://schemas.openxmlformats.org/spreadsheetml/2006/main" count="335" uniqueCount="315">
  <si>
    <t>Ant.stud.</t>
  </si>
  <si>
    <t>Studentens navn</t>
  </si>
  <si>
    <t>Totalt</t>
  </si>
  <si>
    <t>Feriepenger</t>
  </si>
  <si>
    <t>Nedsatt arbeidstid</t>
  </si>
  <si>
    <t>Styrers godtgjøring:</t>
  </si>
  <si>
    <t>Antall uker</t>
  </si>
  <si>
    <t>Arbeidsgiveravgift</t>
  </si>
  <si>
    <t>Underskrift av styrer ved barnehagen</t>
  </si>
  <si>
    <t>Satser</t>
  </si>
  <si>
    <t>Ukesats 1</t>
  </si>
  <si>
    <t>Ukesats 2</t>
  </si>
  <si>
    <t>Timelønn</t>
  </si>
  <si>
    <t>Styrer</t>
  </si>
  <si>
    <t>Til utbetaling</t>
  </si>
  <si>
    <t>Praksislærers navn</t>
  </si>
  <si>
    <t>Opplysninger om barnehagen</t>
  </si>
  <si>
    <t>Barnehageeiers navn</t>
  </si>
  <si>
    <t>Postnummer og -sted</t>
  </si>
  <si>
    <t>Bankkontonummer</t>
  </si>
  <si>
    <t>Postadresse</t>
  </si>
  <si>
    <t>Klasse</t>
  </si>
  <si>
    <t>Tid - avsatte timer for praksislærer</t>
  </si>
  <si>
    <t>Lønn - for praksislærers veiledning av student(er) i praksis</t>
  </si>
  <si>
    <t>Styrers navn</t>
  </si>
  <si>
    <t>Grunnlag</t>
  </si>
  <si>
    <t>Sats</t>
  </si>
  <si>
    <t>Sum</t>
  </si>
  <si>
    <t>Beregninger</t>
  </si>
  <si>
    <t>Praksisperiode/-uker</t>
  </si>
  <si>
    <t>Sted og dato;</t>
  </si>
  <si>
    <t>regnskap@dmmh.no</t>
  </si>
  <si>
    <t xml:space="preserve">scannet versjon sendes på e-post til </t>
  </si>
  <si>
    <t>Skriv i/fyll ut gule felter</t>
  </si>
  <si>
    <t>Organisasjonsnummer</t>
  </si>
  <si>
    <t>Arbeidsg. del av pensjonsinnskudd</t>
  </si>
  <si>
    <t xml:space="preserve">  Refusjonskrav i forbindelse med </t>
  </si>
  <si>
    <t>Enhet</t>
  </si>
  <si>
    <t>Besøksadresse</t>
  </si>
  <si>
    <t xml:space="preserve">Telefonnr. eksp. / mobiltlf. styrer </t>
  </si>
  <si>
    <t xml:space="preserve">Bispehaugen barnehager                                                   </t>
  </si>
  <si>
    <t>Øvre Møllenberg gate 40</t>
  </si>
  <si>
    <t xml:space="preserve">Blakli barnehager                                                                          </t>
  </si>
  <si>
    <t>Nordre Risvolltun 36</t>
  </si>
  <si>
    <t>Blomsterbyen barnehage</t>
  </si>
  <si>
    <t>Fiolsvingen 5</t>
  </si>
  <si>
    <t xml:space="preserve">Breidablikk barnehage                                                              </t>
  </si>
  <si>
    <t>Idrettsveien 21</t>
  </si>
  <si>
    <t>Bente Marie Vang</t>
  </si>
  <si>
    <t>Brundalen barnehager</t>
  </si>
  <si>
    <t>Christian Bloms veg 4</t>
  </si>
  <si>
    <t xml:space="preserve">Bymarka naturbarnehager                                                    </t>
  </si>
  <si>
    <t>Antonie Løchens vei 19</t>
  </si>
  <si>
    <t>Siri Mette Petersen</t>
  </si>
  <si>
    <t xml:space="preserve">Byneset barnehager                                                       </t>
  </si>
  <si>
    <t xml:space="preserve">Byåsen barnehager                                                                       </t>
  </si>
  <si>
    <t>Karolinerveien 5</t>
  </si>
  <si>
    <t xml:space="preserve">Ferista friluftsbarnehage                                                                                           </t>
  </si>
  <si>
    <t>Fjellseterveien 24</t>
  </si>
  <si>
    <t>Flatåsen barnehager</t>
  </si>
  <si>
    <t>Nedre Flatåsveg 580</t>
  </si>
  <si>
    <t>Furutoppen barnehage</t>
  </si>
  <si>
    <t>Øvre Flatåsveg 55</t>
  </si>
  <si>
    <t xml:space="preserve">Gjørtlervegen barnehage                                                                          </t>
  </si>
  <si>
    <t>Gjørtlervegen 5</t>
  </si>
  <si>
    <t>Britt Holm</t>
  </si>
  <si>
    <t xml:space="preserve">Granåsen barnehager                                                                           </t>
  </si>
  <si>
    <t>Grillstadfjæra barnehage</t>
  </si>
  <si>
    <t>Grillstadfjæra 42</t>
  </si>
  <si>
    <t xml:space="preserve">Hallset barnehager                                                                        </t>
  </si>
  <si>
    <t>Haukvatnet friluftsbarnehager</t>
  </si>
  <si>
    <t>Vådanvegen 65</t>
  </si>
  <si>
    <t>Hølbekken 60</t>
  </si>
  <si>
    <t xml:space="preserve">Ilabekken barnehager                                                                    </t>
  </si>
  <si>
    <t>Mellomila 51</t>
  </si>
  <si>
    <t>Monica Torsetnes</t>
  </si>
  <si>
    <t xml:space="preserve">Kattem barnehager                                                                        </t>
  </si>
  <si>
    <t>Uståsen 4</t>
  </si>
  <si>
    <t>Elin Ødegård</t>
  </si>
  <si>
    <t>Festningsgata 36</t>
  </si>
  <si>
    <t xml:space="preserve">Okstadvegen 5 </t>
  </si>
  <si>
    <t xml:space="preserve">Lade barnehager                                                                                                              </t>
  </si>
  <si>
    <t>Gunnlaugs vei 15</t>
  </si>
  <si>
    <t>Ladestien barnehager</t>
  </si>
  <si>
    <t>Lade allé 80</t>
  </si>
  <si>
    <t>Olaf Grilstads veg 1</t>
  </si>
  <si>
    <t>Nordslettvegen 139</t>
  </si>
  <si>
    <t xml:space="preserve">Nardosletta barnehager </t>
  </si>
  <si>
    <t>Bjarne Ness' veg 31</t>
  </si>
  <si>
    <t xml:space="preserve">Nidarvoll og Sunnland barnehager                                             </t>
  </si>
  <si>
    <t>Klæbuveien 211</t>
  </si>
  <si>
    <t>Jan Roger Aukan</t>
  </si>
  <si>
    <t>Benjaminsveien 4</t>
  </si>
  <si>
    <t>Nypvang barnehage</t>
  </si>
  <si>
    <t>Kammen 75</t>
  </si>
  <si>
    <t>Marianne Snøan</t>
  </si>
  <si>
    <t xml:space="preserve">Presthus Gård og Vikåsen barnehager                                      </t>
  </si>
  <si>
    <t>Romolslia barnehage</t>
  </si>
  <si>
    <t>Innbrektsflata 3</t>
  </si>
  <si>
    <t>Sentrum barnehager</t>
  </si>
  <si>
    <t>Mellomveien 5</t>
  </si>
  <si>
    <t xml:space="preserve">Sildråpen barnehager                                                                    </t>
  </si>
  <si>
    <t>Trine Almenning</t>
  </si>
  <si>
    <t>Kastbrekkvegen 8</t>
  </si>
  <si>
    <t>Rune Midtlyng</t>
  </si>
  <si>
    <t>Stallmestervegen 24</t>
  </si>
  <si>
    <t>Svartlamon kunst- og kulturbarnehage</t>
  </si>
  <si>
    <t>Strandveien 33</t>
  </si>
  <si>
    <t>Ann Sylvi Olsen</t>
  </si>
  <si>
    <t>Riiser-Larsens vei 18</t>
  </si>
  <si>
    <t xml:space="preserve">Thorstein Venæs </t>
  </si>
  <si>
    <t>Thyra barnehager</t>
  </si>
  <si>
    <t>Kongsvegen 24</t>
  </si>
  <si>
    <t>Gjertrud Laugen Forbord</t>
  </si>
  <si>
    <t>Tillermyra barnehager</t>
  </si>
  <si>
    <t>Romemyra 70</t>
  </si>
  <si>
    <t xml:space="preserve">Vestkanten barnehager                                                                 </t>
  </si>
  <si>
    <t>Mellomila 90 A</t>
  </si>
  <si>
    <t>Øvre Sjetnan barnehager</t>
  </si>
  <si>
    <t>Moltmyra 164</t>
  </si>
  <si>
    <t>Kommandovegen 5</t>
  </si>
  <si>
    <t>Aastahagen barnehage</t>
  </si>
  <si>
    <t>Trondheim kommune</t>
  </si>
  <si>
    <t>Org.kode/ansv.kode</t>
  </si>
  <si>
    <t>Nr</t>
  </si>
  <si>
    <t>Enhetens navn</t>
  </si>
  <si>
    <t>Barnehagens navn (hvis ulik enhetens)</t>
  </si>
  <si>
    <t>v/Regnskapskontoret</t>
  </si>
  <si>
    <t>Trondheim</t>
  </si>
  <si>
    <t>Enhetens org.kode/ansv.kode</t>
  </si>
  <si>
    <t>Grå felter skal ikke endres</t>
  </si>
  <si>
    <t>eller fylles ut automatisk</t>
  </si>
  <si>
    <t>….velg fra liste….</t>
  </si>
  <si>
    <t>012132</t>
  </si>
  <si>
    <t>032132</t>
  </si>
  <si>
    <t>032111</t>
  </si>
  <si>
    <t>062101</t>
  </si>
  <si>
    <t>022135</t>
  </si>
  <si>
    <t>042137</t>
  </si>
  <si>
    <t>062132</t>
  </si>
  <si>
    <t>042131</t>
  </si>
  <si>
    <t>042121</t>
  </si>
  <si>
    <t>052132</t>
  </si>
  <si>
    <t>052102</t>
  </si>
  <si>
    <t>042119</t>
  </si>
  <si>
    <t>022121</t>
  </si>
  <si>
    <t>042134</t>
  </si>
  <si>
    <t>042139</t>
  </si>
  <si>
    <t>042130</t>
  </si>
  <si>
    <t>062131</t>
  </si>
  <si>
    <t>052104</t>
  </si>
  <si>
    <t>062135</t>
  </si>
  <si>
    <t>012131</t>
  </si>
  <si>
    <t>012139</t>
  </si>
  <si>
    <t>032134</t>
  </si>
  <si>
    <t>032130</t>
  </si>
  <si>
    <t>062114</t>
  </si>
  <si>
    <t>022133</t>
  </si>
  <si>
    <t>052106</t>
  </si>
  <si>
    <t>052131</t>
  </si>
  <si>
    <t>012136</t>
  </si>
  <si>
    <t>022132</t>
  </si>
  <si>
    <t>032133</t>
  </si>
  <si>
    <t>012134</t>
  </si>
  <si>
    <t>012116</t>
  </si>
  <si>
    <t>062137</t>
  </si>
  <si>
    <t>062134</t>
  </si>
  <si>
    <t>042136</t>
  </si>
  <si>
    <t>062136</t>
  </si>
  <si>
    <t>012118</t>
  </si>
  <si>
    <t xml:space="preserve">  for Trondheim kommune</t>
  </si>
  <si>
    <t>kommer automatisk</t>
  </si>
  <si>
    <t>Hårstadmarka barnehager</t>
  </si>
  <si>
    <t>Eva Grande Rø</t>
  </si>
  <si>
    <t>Ugla barnehager</t>
  </si>
  <si>
    <t>042141</t>
  </si>
  <si>
    <t>Ingvild Aspaas Solhjem</t>
  </si>
  <si>
    <t>Harald Hardrådes gt. 18</t>
  </si>
  <si>
    <t>Gunn Kristin Hansvold</t>
  </si>
  <si>
    <t>Nissekollen barnehager</t>
  </si>
  <si>
    <t>Utleira barnehager</t>
  </si>
  <si>
    <t>Nyborg og Valset barnehager</t>
  </si>
  <si>
    <t>Nordslettvegen barnehage</t>
  </si>
  <si>
    <t>032103</t>
  </si>
  <si>
    <t>Vigdis Halsli</t>
  </si>
  <si>
    <t>Jakobsli barnehager</t>
  </si>
  <si>
    <t>Carl Lønsethsv. 2</t>
  </si>
  <si>
    <t>Therese Rystad</t>
  </si>
  <si>
    <t>Rita Tøndel Krog</t>
  </si>
  <si>
    <t>97996332/41542693</t>
  </si>
  <si>
    <t>Anne Saksvik Buhaug</t>
  </si>
  <si>
    <t>Spongdalsvegen 67-69</t>
  </si>
  <si>
    <t>Kirsti Iversen</t>
  </si>
  <si>
    <t>Anita Åsvang</t>
  </si>
  <si>
    <t>Presthusvegen 31b</t>
  </si>
  <si>
    <t>Torill Stølan Hafsmo</t>
  </si>
  <si>
    <t>Åsvangvegen 9</t>
  </si>
  <si>
    <t>Heidi Valseth</t>
  </si>
  <si>
    <t>Per Morten Stendahl</t>
  </si>
  <si>
    <t>Ranheimsfjæra barnehage</t>
  </si>
  <si>
    <t>Brannåsen barnehage</t>
  </si>
  <si>
    <t>Brannåsvegen 8</t>
  </si>
  <si>
    <t>Mona Merete Kokaas</t>
  </si>
  <si>
    <t>Ellen Kjønstad</t>
  </si>
  <si>
    <t>41414700/94170774</t>
  </si>
  <si>
    <t>Kongsvegen 204</t>
  </si>
  <si>
    <t>Lutelvvegen 1</t>
  </si>
  <si>
    <t>Kjellrid Angelshaug</t>
  </si>
  <si>
    <t>Ingrid Bjørsagård</t>
  </si>
  <si>
    <t>Sletten barnehage</t>
  </si>
  <si>
    <t>Hallsetvegen 8</t>
  </si>
  <si>
    <t>Anna Ingeborg Hegerberg</t>
  </si>
  <si>
    <t>Tanem barnehage</t>
  </si>
  <si>
    <t>Nybrottsvegen 4</t>
  </si>
  <si>
    <t>Lønn - for praksislærers veiledning av student(er) i praksis, dagsats ved studenten(e)s restpraksis</t>
  </si>
  <si>
    <t>4213 19 56600</t>
  </si>
  <si>
    <t>72547170/92839256</t>
  </si>
  <si>
    <t>41842100 / 95263536</t>
  </si>
  <si>
    <t>41795200 / 91672137</t>
  </si>
  <si>
    <t>Hilde Katrine Nordskag</t>
  </si>
  <si>
    <t>46908567 /91760100</t>
  </si>
  <si>
    <t>46934527 / 91730853</t>
  </si>
  <si>
    <t>41772000 /95263881</t>
  </si>
  <si>
    <t>99301888 / 93497927</t>
  </si>
  <si>
    <t>97995900/92094192</t>
  </si>
  <si>
    <t>41726100 / 93457055</t>
  </si>
  <si>
    <t>Berit Baar Lian</t>
  </si>
  <si>
    <t>97995980 / 92823643</t>
  </si>
  <si>
    <t>Trine Anita Kirknes</t>
  </si>
  <si>
    <t>Saupstadringen 14</t>
  </si>
  <si>
    <t>41845200 / 99443809</t>
  </si>
  <si>
    <t>Eva Karin Karlsen Brevik</t>
  </si>
  <si>
    <t>99301250 / 92069113</t>
  </si>
  <si>
    <t>Lilli Kristin Hopstad</t>
  </si>
  <si>
    <t>Linn Asmussen</t>
  </si>
  <si>
    <t>99332100 / 48189915</t>
  </si>
  <si>
    <t>41418100 / 95263535</t>
  </si>
  <si>
    <t>91918100 / 97799022</t>
  </si>
  <si>
    <t>Øyvind Kandal Svendsen</t>
  </si>
  <si>
    <t>95897000 / 99707994</t>
  </si>
  <si>
    <t>Jessica Helen Kuitunen</t>
  </si>
  <si>
    <t>72543080 / 95263568</t>
  </si>
  <si>
    <t>Johan Niklas Ljungstedt</t>
  </si>
  <si>
    <t>90771794 /95868042</t>
  </si>
  <si>
    <t>95064048/48316620</t>
  </si>
  <si>
    <t>41846200 / 95263960</t>
  </si>
  <si>
    <t>95362600 / 92469369</t>
  </si>
  <si>
    <t>41743100 / 95767915</t>
  </si>
  <si>
    <t>Kristian Sliper Midling</t>
  </si>
  <si>
    <t>90838100 / 90894683</t>
  </si>
  <si>
    <t>72541640 / 92408163</t>
  </si>
  <si>
    <t>41598599 /99415448</t>
  </si>
  <si>
    <t>062230</t>
  </si>
  <si>
    <t>052130</t>
  </si>
  <si>
    <t>062133</t>
  </si>
  <si>
    <t>022130</t>
  </si>
  <si>
    <t>032136</t>
  </si>
  <si>
    <t>042135</t>
  </si>
  <si>
    <t>022122</t>
  </si>
  <si>
    <t>062250</t>
  </si>
  <si>
    <t>042129</t>
  </si>
  <si>
    <t>062260</t>
  </si>
  <si>
    <t>Festningen barnehager</t>
  </si>
  <si>
    <t>012140</t>
  </si>
  <si>
    <t>95874161 / 40478876</t>
  </si>
  <si>
    <t>95892161/40478876</t>
  </si>
  <si>
    <t>Brøsetekra 8</t>
  </si>
  <si>
    <t>Renate Kvivesen</t>
  </si>
  <si>
    <t>97996010/91760076</t>
  </si>
  <si>
    <t>41809983/99040658</t>
  </si>
  <si>
    <t>012137</t>
  </si>
  <si>
    <t>Astrid Sørensen Røkke</t>
  </si>
  <si>
    <t>Bromstad og Majorstuen barnehager</t>
  </si>
  <si>
    <t>Trine Røhmen</t>
  </si>
  <si>
    <t>Margrete Skevik</t>
  </si>
  <si>
    <t>99494100/98453372</t>
  </si>
  <si>
    <t>Marianne Tuvstein Kvarstad</t>
  </si>
  <si>
    <t>Hesteskoen og Sletten barnehager</t>
  </si>
  <si>
    <t>062140</t>
  </si>
  <si>
    <t>Hesteskoen 6</t>
  </si>
  <si>
    <t>41843100/95263215</t>
  </si>
  <si>
    <t>Lund barnehage</t>
  </si>
  <si>
    <t>062280</t>
  </si>
  <si>
    <t>Høyvegen 1</t>
  </si>
  <si>
    <t>Monica Torvik Svalby</t>
  </si>
  <si>
    <t>72543940/95263700</t>
  </si>
  <si>
    <t xml:space="preserve">Sverresborg barnehage                                                       </t>
  </si>
  <si>
    <t>Øya barnehager</t>
  </si>
  <si>
    <t>Veil</t>
  </si>
  <si>
    <t>Veil.komp.</t>
  </si>
  <si>
    <t xml:space="preserve">  veiledet praksis i barnehagen</t>
  </si>
  <si>
    <t xml:space="preserve">      - gjeldende fra august 2025</t>
  </si>
  <si>
    <t>Laila Synnøve S Tjelmeland</t>
  </si>
  <si>
    <t>Bente Brissach</t>
  </si>
  <si>
    <t>41725200 / 95128905</t>
  </si>
  <si>
    <t>91607800/95992969</t>
  </si>
  <si>
    <t>48257639/99505721</t>
  </si>
  <si>
    <t>Brøset barnehage</t>
  </si>
  <si>
    <t>022118</t>
  </si>
  <si>
    <t>41554300/9,653448</t>
  </si>
  <si>
    <t>Adolf Andreassens veg 6</t>
  </si>
  <si>
    <t>Liv Sunniva Ugelstad</t>
  </si>
  <si>
    <t>95146436 / 92801741</t>
  </si>
  <si>
    <t>Elisabeth Hovde Vik</t>
  </si>
  <si>
    <t>90658563/90745049</t>
  </si>
  <si>
    <t>Huseby og Saupstadringen barnehager</t>
  </si>
  <si>
    <t>Saupstadringen 37c</t>
  </si>
  <si>
    <t>91919700/92021905</t>
  </si>
  <si>
    <t>Kolstad barnehage AC Møller tegnspråksenter</t>
  </si>
  <si>
    <t>Kroppanmarka og Sjetne barnehager</t>
  </si>
  <si>
    <t>Yvonne Heiszter</t>
  </si>
  <si>
    <t>41785100 / 92350586</t>
  </si>
  <si>
    <t>95400488 / 91884076</t>
  </si>
  <si>
    <t>Kristin Høe</t>
  </si>
  <si>
    <t>41734100 / 92608446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</si>
</sst>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u/>
      <sz val="10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0" xfId="0" applyFont="1" applyAlignment="1">
      <alignment horizontal="right"/>
    </xf>
    <xf numFmtId="165" fontId="3" fillId="2" borderId="5" xfId="2" applyNumberFormat="1" applyFont="1" applyFill="1" applyBorder="1"/>
    <xf numFmtId="165" fontId="3" fillId="2" borderId="6" xfId="2" applyNumberFormat="1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165" fontId="3" fillId="4" borderId="0" xfId="0" applyNumberFormat="1" applyFont="1" applyFill="1"/>
    <xf numFmtId="165" fontId="2" fillId="4" borderId="0" xfId="0" applyNumberFormat="1" applyFont="1" applyFill="1"/>
    <xf numFmtId="0" fontId="2" fillId="4" borderId="0" xfId="0" applyFont="1" applyFill="1" applyAlignment="1">
      <alignment horizontal="right"/>
    </xf>
    <xf numFmtId="165" fontId="3" fillId="4" borderId="0" xfId="2" applyNumberFormat="1" applyFont="1" applyFill="1"/>
    <xf numFmtId="165" fontId="2" fillId="4" borderId="0" xfId="2" applyNumberFormat="1" applyFont="1" applyFill="1"/>
    <xf numFmtId="0" fontId="3" fillId="4" borderId="0" xfId="0" applyFont="1" applyFill="1"/>
    <xf numFmtId="0" fontId="3" fillId="4" borderId="7" xfId="0" applyFont="1" applyFill="1" applyBorder="1"/>
    <xf numFmtId="0" fontId="7" fillId="0" borderId="0" xfId="1"/>
    <xf numFmtId="0" fontId="3" fillId="5" borderId="0" xfId="0" applyFont="1" applyFill="1"/>
    <xf numFmtId="0" fontId="2" fillId="4" borderId="8" xfId="0" applyFont="1" applyFill="1" applyBorder="1"/>
    <xf numFmtId="0" fontId="3" fillId="4" borderId="8" xfId="0" applyFont="1" applyFill="1" applyBorder="1"/>
    <xf numFmtId="165" fontId="2" fillId="4" borderId="8" xfId="2" applyNumberFormat="1" applyFont="1" applyFill="1" applyBorder="1"/>
    <xf numFmtId="0" fontId="6" fillId="0" borderId="0" xfId="0" applyFont="1"/>
    <xf numFmtId="0" fontId="3" fillId="4" borderId="9" xfId="0" applyFont="1" applyFill="1" applyBorder="1" applyAlignment="1">
      <alignment horizontal="left"/>
    </xf>
    <xf numFmtId="10" fontId="3" fillId="4" borderId="0" xfId="0" applyNumberFormat="1" applyFont="1" applyFill="1" applyAlignment="1">
      <alignment horizontal="center"/>
    </xf>
    <xf numFmtId="0" fontId="3" fillId="3" borderId="9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164" fontId="3" fillId="3" borderId="9" xfId="2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4" borderId="1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/>
    <xf numFmtId="165" fontId="3" fillId="4" borderId="5" xfId="2" applyNumberFormat="1" applyFont="1" applyFill="1" applyBorder="1" applyAlignment="1">
      <alignment horizontal="right"/>
    </xf>
    <xf numFmtId="0" fontId="3" fillId="4" borderId="4" xfId="0" applyFont="1" applyFill="1" applyBorder="1"/>
    <xf numFmtId="165" fontId="3" fillId="4" borderId="7" xfId="0" applyNumberFormat="1" applyFont="1" applyFill="1" applyBorder="1"/>
    <xf numFmtId="10" fontId="3" fillId="4" borderId="7" xfId="0" applyNumberFormat="1" applyFont="1" applyFill="1" applyBorder="1" applyAlignment="1">
      <alignment horizontal="center"/>
    </xf>
    <xf numFmtId="165" fontId="3" fillId="4" borderId="6" xfId="2" applyNumberFormat="1" applyFont="1" applyFill="1" applyBorder="1" applyAlignment="1">
      <alignment horizontal="right"/>
    </xf>
    <xf numFmtId="0" fontId="3" fillId="0" borderId="0" xfId="0" quotePrefix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0" fontId="3" fillId="4" borderId="10" xfId="0" applyFont="1" applyFill="1" applyBorder="1"/>
    <xf numFmtId="0" fontId="3" fillId="2" borderId="1" xfId="0" applyFont="1" applyFill="1" applyBorder="1"/>
    <xf numFmtId="165" fontId="3" fillId="2" borderId="2" xfId="2" applyNumberFormat="1" applyFont="1" applyFill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12" fillId="0" borderId="0" xfId="0" applyFont="1"/>
    <xf numFmtId="0" fontId="3" fillId="6" borderId="1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5" fillId="4" borderId="7" xfId="0" applyFont="1" applyFill="1" applyBorder="1" applyAlignment="1">
      <alignment horizontal="left" wrapText="1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>
      <alignment horizontal="left"/>
    </xf>
    <xf numFmtId="0" fontId="3" fillId="6" borderId="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6" borderId="11" xfId="0" applyFont="1" applyFill="1" applyBorder="1" applyAlignment="1" applyProtection="1">
      <alignment horizontal="left"/>
      <protection locked="0"/>
    </xf>
    <xf numFmtId="0" fontId="3" fillId="6" borderId="13" xfId="0" applyFont="1" applyFill="1" applyBorder="1" applyAlignment="1" applyProtection="1">
      <alignment horizontal="left"/>
      <protection locked="0"/>
    </xf>
    <xf numFmtId="0" fontId="3" fillId="6" borderId="12" xfId="0" applyFont="1" applyFill="1" applyBorder="1" applyAlignment="1" applyProtection="1">
      <alignment horizontal="left"/>
      <protection locked="0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0</xdr:row>
      <xdr:rowOff>9525</xdr:rowOff>
    </xdr:from>
    <xdr:to>
      <xdr:col>2</xdr:col>
      <xdr:colOff>619125</xdr:colOff>
      <xdr:row>6</xdr:row>
      <xdr:rowOff>76200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3425" y="9525"/>
          <a:ext cx="1819275" cy="933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nb-NO" sz="900"/>
            <a:t>Dronning</a:t>
          </a:r>
          <a:r>
            <a:rPr lang="nb-NO" sz="900" baseline="0"/>
            <a:t> Mauds Minne Høgskole </a:t>
          </a:r>
        </a:p>
        <a:p>
          <a:pPr>
            <a:lnSpc>
              <a:spcPts val="1000"/>
            </a:lnSpc>
          </a:pPr>
          <a:r>
            <a:rPr lang="nb-NO" sz="900" baseline="0"/>
            <a:t>for barnehagelærerutdanning</a:t>
          </a:r>
          <a:endParaRPr lang="nb-NO" sz="900"/>
        </a:p>
        <a:p>
          <a:r>
            <a:rPr lang="nb-NO" sz="900"/>
            <a:t>Thrond</a:t>
          </a:r>
          <a:r>
            <a:rPr lang="nb-NO" sz="900" baseline="0"/>
            <a:t> Nergaards veg 7 </a:t>
          </a:r>
        </a:p>
        <a:p>
          <a:pPr>
            <a:lnSpc>
              <a:spcPts val="1000"/>
            </a:lnSpc>
          </a:pPr>
          <a:r>
            <a:rPr lang="nb-NO" sz="900" baseline="0"/>
            <a:t>7044 Trondheim</a:t>
          </a:r>
        </a:p>
        <a:p>
          <a:r>
            <a:rPr lang="nb-NO" sz="900" baseline="0"/>
            <a:t>Tlf. 73 80 52 00</a:t>
          </a:r>
        </a:p>
        <a:p>
          <a:pPr>
            <a:lnSpc>
              <a:spcPts val="1000"/>
            </a:lnSpc>
          </a:pPr>
          <a:r>
            <a:rPr lang="nb-NO" sz="900" baseline="0"/>
            <a:t>Org.nr. 971 574 747</a:t>
          </a:r>
          <a:endParaRPr lang="nb-NO" sz="900"/>
        </a:p>
      </xdr:txBody>
    </xdr:sp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739140</xdr:colOff>
      <xdr:row>4</xdr:row>
      <xdr:rowOff>114300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70BFAAC0-97D7-4EEC-AAA0-98D2AC99B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6553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nskap@dmmh.n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zoomScaleNormal="100" workbookViewId="0">
      <selection activeCell="G32" sqref="G32"/>
    </sheetView>
  </sheetViews>
  <sheetFormatPr baseColWidth="10" defaultColWidth="11.42578125" defaultRowHeight="12.75" x14ac:dyDescent="0.2"/>
  <cols>
    <col min="1" max="1" width="31.85546875" style="2" customWidth="1"/>
    <col min="2" max="2" width="4.5703125" style="2" customWidth="1"/>
    <col min="3" max="3" width="11.85546875" style="2" customWidth="1"/>
    <col min="4" max="5" width="11.42578125" style="2" customWidth="1"/>
    <col min="6" max="6" width="8.28515625" style="2" customWidth="1"/>
    <col min="7" max="7" width="11.42578125" style="2" customWidth="1"/>
    <col min="8" max="8" width="11.5703125" style="2" customWidth="1"/>
    <col min="9" max="9" width="3" style="2" hidden="1" customWidth="1"/>
    <col min="10" max="10" width="79.5703125" style="2" hidden="1" customWidth="1"/>
    <col min="11" max="11" width="20" style="2" hidden="1" customWidth="1"/>
    <col min="12" max="12" width="23.5703125" style="2" hidden="1" customWidth="1"/>
    <col min="13" max="13" width="23.85546875" style="2" hidden="1" customWidth="1"/>
    <col min="14" max="14" width="32.85546875" style="2" hidden="1" customWidth="1"/>
    <col min="15" max="16" width="11.42578125" style="2" customWidth="1"/>
    <col min="17" max="16384" width="11.42578125" style="2"/>
  </cols>
  <sheetData>
    <row r="1" spans="1:15" x14ac:dyDescent="0.2">
      <c r="A1" s="23"/>
      <c r="B1" s="23"/>
      <c r="C1" s="23"/>
      <c r="I1" s="1" t="s">
        <v>124</v>
      </c>
      <c r="J1" s="1" t="s">
        <v>37</v>
      </c>
      <c r="K1" s="1" t="s">
        <v>123</v>
      </c>
      <c r="L1" s="1" t="s">
        <v>38</v>
      </c>
      <c r="M1" s="1" t="s">
        <v>13</v>
      </c>
      <c r="N1" s="1" t="s">
        <v>39</v>
      </c>
      <c r="O1" s="1"/>
    </row>
    <row r="2" spans="1:15" ht="15" x14ac:dyDescent="0.2">
      <c r="A2" s="23"/>
      <c r="B2" s="23"/>
      <c r="C2" s="23"/>
      <c r="D2" s="3" t="s">
        <v>36</v>
      </c>
      <c r="I2" s="1"/>
      <c r="J2" s="2" t="s">
        <v>132</v>
      </c>
      <c r="K2" s="2" t="s">
        <v>171</v>
      </c>
      <c r="L2" s="2" t="s">
        <v>171</v>
      </c>
      <c r="M2" s="2" t="s">
        <v>171</v>
      </c>
      <c r="N2" s="46" t="s">
        <v>171</v>
      </c>
      <c r="O2" s="1"/>
    </row>
    <row r="3" spans="1:15" ht="15.75" customHeight="1" x14ac:dyDescent="0.2">
      <c r="A3" s="23"/>
      <c r="B3" s="23"/>
      <c r="C3" s="23"/>
      <c r="D3" s="3" t="s">
        <v>290</v>
      </c>
      <c r="I3" s="2">
        <v>1</v>
      </c>
      <c r="J3" s="2" t="s">
        <v>40</v>
      </c>
      <c r="K3" s="47" t="s">
        <v>133</v>
      </c>
      <c r="L3" s="2" t="s">
        <v>41</v>
      </c>
      <c r="M3" s="2" t="s">
        <v>292</v>
      </c>
      <c r="N3" s="46" t="s">
        <v>295</v>
      </c>
    </row>
    <row r="4" spans="1:15" x14ac:dyDescent="0.2">
      <c r="A4" s="23"/>
      <c r="B4" s="23"/>
      <c r="C4" s="23"/>
      <c r="I4" s="2">
        <v>2</v>
      </c>
      <c r="J4" s="2" t="s">
        <v>42</v>
      </c>
      <c r="K4" s="47" t="s">
        <v>134</v>
      </c>
      <c r="L4" s="2" t="s">
        <v>43</v>
      </c>
      <c r="M4" s="2" t="s">
        <v>293</v>
      </c>
      <c r="N4" s="2" t="s">
        <v>294</v>
      </c>
    </row>
    <row r="5" spans="1:15" ht="15" x14ac:dyDescent="0.2">
      <c r="A5" s="23"/>
      <c r="B5" s="23"/>
      <c r="C5" s="23"/>
      <c r="D5" s="3" t="s">
        <v>170</v>
      </c>
      <c r="I5" s="2">
        <v>3</v>
      </c>
      <c r="J5" s="2" t="s">
        <v>44</v>
      </c>
      <c r="K5" s="47" t="s">
        <v>135</v>
      </c>
      <c r="L5" s="2" t="s">
        <v>45</v>
      </c>
      <c r="M5" s="2" t="s">
        <v>207</v>
      </c>
      <c r="N5" s="46">
        <v>90129813</v>
      </c>
    </row>
    <row r="6" spans="1:15" x14ac:dyDescent="0.2">
      <c r="A6" s="23"/>
      <c r="B6" s="23"/>
      <c r="C6" s="23"/>
      <c r="D6" s="53" t="s">
        <v>291</v>
      </c>
      <c r="I6" s="2">
        <v>4</v>
      </c>
      <c r="J6" s="2" t="s">
        <v>200</v>
      </c>
      <c r="K6" s="47" t="s">
        <v>252</v>
      </c>
      <c r="L6" s="2" t="s">
        <v>201</v>
      </c>
      <c r="M6" s="2" t="s">
        <v>202</v>
      </c>
      <c r="N6" s="46" t="s">
        <v>265</v>
      </c>
    </row>
    <row r="7" spans="1:15" x14ac:dyDescent="0.2">
      <c r="A7" s="23"/>
      <c r="B7" s="23"/>
      <c r="C7" s="23"/>
      <c r="I7" s="2">
        <v>5</v>
      </c>
      <c r="J7" s="2" t="s">
        <v>46</v>
      </c>
      <c r="K7" s="47" t="s">
        <v>136</v>
      </c>
      <c r="L7" s="2" t="s">
        <v>47</v>
      </c>
      <c r="M7" s="2" t="s">
        <v>48</v>
      </c>
      <c r="N7" s="46" t="s">
        <v>296</v>
      </c>
    </row>
    <row r="8" spans="1:15" x14ac:dyDescent="0.2">
      <c r="A8" s="23"/>
      <c r="B8" s="23"/>
      <c r="C8" s="23"/>
      <c r="I8" s="2">
        <v>6</v>
      </c>
      <c r="J8" s="2" t="s">
        <v>272</v>
      </c>
      <c r="K8" s="47" t="s">
        <v>163</v>
      </c>
      <c r="L8" s="2" t="s">
        <v>105</v>
      </c>
      <c r="M8" s="2" t="s">
        <v>233</v>
      </c>
      <c r="N8" s="46">
        <v>92212952</v>
      </c>
    </row>
    <row r="9" spans="1:15" x14ac:dyDescent="0.2">
      <c r="I9" s="2">
        <v>7</v>
      </c>
      <c r="J9" s="2" t="s">
        <v>49</v>
      </c>
      <c r="K9" s="47" t="s">
        <v>137</v>
      </c>
      <c r="L9" s="2" t="s">
        <v>50</v>
      </c>
      <c r="M9" s="2" t="s">
        <v>187</v>
      </c>
      <c r="N9" s="45" t="s">
        <v>189</v>
      </c>
    </row>
    <row r="10" spans="1:15" x14ac:dyDescent="0.2">
      <c r="A10" s="27" t="s">
        <v>16</v>
      </c>
      <c r="B10" s="27"/>
      <c r="G10" s="73" t="s">
        <v>33</v>
      </c>
      <c r="H10" s="74"/>
      <c r="I10" s="2">
        <v>8</v>
      </c>
      <c r="J10" s="2" t="s">
        <v>297</v>
      </c>
      <c r="K10" s="47" t="s">
        <v>298</v>
      </c>
      <c r="L10" s="2" t="s">
        <v>266</v>
      </c>
      <c r="M10" s="2" t="s">
        <v>190</v>
      </c>
      <c r="N10" s="2" t="s">
        <v>216</v>
      </c>
    </row>
    <row r="11" spans="1:15" x14ac:dyDescent="0.2">
      <c r="A11" s="2" t="s">
        <v>17</v>
      </c>
      <c r="C11" s="63" t="s">
        <v>122</v>
      </c>
      <c r="D11" s="65"/>
      <c r="E11" s="64"/>
      <c r="G11" s="75" t="s">
        <v>130</v>
      </c>
      <c r="H11" s="76"/>
      <c r="I11" s="2">
        <v>9</v>
      </c>
      <c r="J11" s="2" t="s">
        <v>51</v>
      </c>
      <c r="K11" s="47" t="s">
        <v>138</v>
      </c>
      <c r="L11" s="2" t="s">
        <v>52</v>
      </c>
      <c r="M11" s="2" t="s">
        <v>53</v>
      </c>
      <c r="N11" s="2" t="s">
        <v>217</v>
      </c>
    </row>
    <row r="12" spans="1:15" x14ac:dyDescent="0.2">
      <c r="A12" s="2" t="s">
        <v>34</v>
      </c>
      <c r="C12" s="79">
        <v>942110464</v>
      </c>
      <c r="D12" s="65"/>
      <c r="E12" s="64"/>
      <c r="G12" s="77" t="s">
        <v>131</v>
      </c>
      <c r="H12" s="78"/>
      <c r="I12" s="2">
        <v>10</v>
      </c>
      <c r="J12" s="2" t="s">
        <v>54</v>
      </c>
      <c r="K12" s="47" t="s">
        <v>139</v>
      </c>
      <c r="L12" s="2" t="s">
        <v>191</v>
      </c>
      <c r="M12" s="2" t="s">
        <v>273</v>
      </c>
      <c r="N12" s="46">
        <v>91752902</v>
      </c>
    </row>
    <row r="13" spans="1:15" x14ac:dyDescent="0.2">
      <c r="A13" s="2" t="s">
        <v>20</v>
      </c>
      <c r="C13" s="63" t="s">
        <v>127</v>
      </c>
      <c r="D13" s="65"/>
      <c r="E13" s="64"/>
      <c r="I13" s="2">
        <v>11</v>
      </c>
      <c r="J13" s="2" t="s">
        <v>55</v>
      </c>
      <c r="K13" s="47" t="s">
        <v>140</v>
      </c>
      <c r="L13" s="2" t="s">
        <v>56</v>
      </c>
      <c r="M13" s="2" t="s">
        <v>192</v>
      </c>
      <c r="N13" s="2" t="s">
        <v>218</v>
      </c>
    </row>
    <row r="14" spans="1:15" x14ac:dyDescent="0.2">
      <c r="A14" s="2" t="s">
        <v>18</v>
      </c>
      <c r="C14" s="28">
        <v>7004</v>
      </c>
      <c r="D14" s="63" t="s">
        <v>128</v>
      </c>
      <c r="E14" s="64"/>
      <c r="I14" s="2">
        <v>12</v>
      </c>
      <c r="J14" s="2" t="s">
        <v>57</v>
      </c>
      <c r="K14" s="47" t="s">
        <v>141</v>
      </c>
      <c r="L14" s="2" t="s">
        <v>58</v>
      </c>
      <c r="M14" s="2" t="s">
        <v>219</v>
      </c>
      <c r="N14" s="2" t="s">
        <v>220</v>
      </c>
    </row>
    <row r="15" spans="1:15" x14ac:dyDescent="0.2">
      <c r="A15" s="2" t="s">
        <v>19</v>
      </c>
      <c r="C15" s="63" t="s">
        <v>215</v>
      </c>
      <c r="D15" s="65"/>
      <c r="E15" s="64"/>
      <c r="I15" s="2">
        <v>14</v>
      </c>
      <c r="J15" s="2" t="s">
        <v>262</v>
      </c>
      <c r="K15" s="47" t="s">
        <v>263</v>
      </c>
      <c r="L15" s="2" t="s">
        <v>79</v>
      </c>
      <c r="M15" s="2" t="s">
        <v>274</v>
      </c>
      <c r="N15" s="2" t="s">
        <v>275</v>
      </c>
    </row>
    <row r="16" spans="1:15" x14ac:dyDescent="0.2">
      <c r="I16" s="2">
        <v>15</v>
      </c>
      <c r="J16" s="2" t="s">
        <v>59</v>
      </c>
      <c r="K16" s="47" t="s">
        <v>142</v>
      </c>
      <c r="L16" s="2" t="s">
        <v>60</v>
      </c>
      <c r="M16" s="2" t="s">
        <v>276</v>
      </c>
      <c r="N16" s="46" t="s">
        <v>299</v>
      </c>
    </row>
    <row r="17" spans="1:14" x14ac:dyDescent="0.2">
      <c r="A17" s="2" t="s">
        <v>125</v>
      </c>
      <c r="C17" s="54" t="s">
        <v>132</v>
      </c>
      <c r="D17" s="66"/>
      <c r="E17" s="61"/>
      <c r="G17" s="5" t="s">
        <v>9</v>
      </c>
      <c r="H17" s="6"/>
      <c r="I17" s="2">
        <v>16</v>
      </c>
      <c r="J17" s="2" t="s">
        <v>61</v>
      </c>
      <c r="K17" s="47" t="s">
        <v>143</v>
      </c>
      <c r="L17" s="2" t="s">
        <v>62</v>
      </c>
      <c r="M17" s="2" t="s">
        <v>203</v>
      </c>
      <c r="N17" s="2" t="s">
        <v>204</v>
      </c>
    </row>
    <row r="18" spans="1:14" x14ac:dyDescent="0.2">
      <c r="A18" s="2" t="s">
        <v>129</v>
      </c>
      <c r="C18" s="63" t="str">
        <f>VLOOKUP(C17,$J$2:$N$56,2,FALSE)</f>
        <v>kommer automatisk</v>
      </c>
      <c r="D18" s="65"/>
      <c r="E18" s="64"/>
      <c r="G18" s="7" t="s">
        <v>10</v>
      </c>
      <c r="H18" s="10">
        <v>630</v>
      </c>
      <c r="I18" s="2">
        <v>17</v>
      </c>
      <c r="J18" s="2" t="s">
        <v>63</v>
      </c>
      <c r="K18" s="47" t="s">
        <v>144</v>
      </c>
      <c r="L18" s="2" t="s">
        <v>64</v>
      </c>
      <c r="M18" s="2" t="s">
        <v>188</v>
      </c>
      <c r="N18" s="2" t="s">
        <v>221</v>
      </c>
    </row>
    <row r="19" spans="1:14" x14ac:dyDescent="0.2">
      <c r="A19" s="2" t="s">
        <v>126</v>
      </c>
      <c r="C19" s="70"/>
      <c r="D19" s="71"/>
      <c r="E19" s="72"/>
      <c r="G19" s="7" t="s">
        <v>11</v>
      </c>
      <c r="H19" s="10">
        <v>1260</v>
      </c>
      <c r="I19" s="2">
        <v>18</v>
      </c>
      <c r="J19" s="2" t="s">
        <v>66</v>
      </c>
      <c r="K19" s="47" t="s">
        <v>253</v>
      </c>
      <c r="L19" s="2" t="s">
        <v>205</v>
      </c>
      <c r="M19" s="2" t="s">
        <v>211</v>
      </c>
      <c r="N19" s="2" t="s">
        <v>222</v>
      </c>
    </row>
    <row r="20" spans="1:14" x14ac:dyDescent="0.2">
      <c r="A20" s="2" t="s">
        <v>38</v>
      </c>
      <c r="C20" s="67" t="str">
        <f>VLOOKUP(C17,$J$2:$N$56,3,FALSE)</f>
        <v>kommer automatisk</v>
      </c>
      <c r="D20" s="68"/>
      <c r="E20" s="69"/>
      <c r="G20" s="8" t="s">
        <v>13</v>
      </c>
      <c r="H20" s="11">
        <v>400</v>
      </c>
      <c r="I20" s="2">
        <v>19</v>
      </c>
      <c r="J20" s="2" t="s">
        <v>67</v>
      </c>
      <c r="K20" s="47" t="s">
        <v>145</v>
      </c>
      <c r="L20" s="2" t="s">
        <v>68</v>
      </c>
      <c r="M20" s="2" t="s">
        <v>267</v>
      </c>
      <c r="N20" s="2" t="s">
        <v>268</v>
      </c>
    </row>
    <row r="21" spans="1:14" x14ac:dyDescent="0.2">
      <c r="I21" s="2">
        <v>20</v>
      </c>
      <c r="J21" s="2" t="s">
        <v>69</v>
      </c>
      <c r="K21" s="47" t="s">
        <v>146</v>
      </c>
      <c r="L21" s="2" t="s">
        <v>300</v>
      </c>
      <c r="M21" s="2" t="s">
        <v>173</v>
      </c>
      <c r="N21" s="2" t="s">
        <v>223</v>
      </c>
    </row>
    <row r="22" spans="1:14" x14ac:dyDescent="0.2">
      <c r="A22" s="2" t="s">
        <v>29</v>
      </c>
      <c r="C22" s="54"/>
      <c r="D22" s="66"/>
      <c r="E22" s="61"/>
      <c r="G22" s="50" t="s">
        <v>289</v>
      </c>
      <c r="H22" s="51">
        <v>125</v>
      </c>
      <c r="I22" s="2">
        <v>21</v>
      </c>
      <c r="J22" s="2" t="s">
        <v>70</v>
      </c>
      <c r="K22" s="47" t="s">
        <v>147</v>
      </c>
      <c r="L22" s="2" t="s">
        <v>71</v>
      </c>
      <c r="M22" s="2" t="s">
        <v>301</v>
      </c>
      <c r="N22" s="2" t="s">
        <v>302</v>
      </c>
    </row>
    <row r="23" spans="1:14" x14ac:dyDescent="0.2">
      <c r="I23" s="2">
        <v>22</v>
      </c>
      <c r="J23" s="2" t="s">
        <v>277</v>
      </c>
      <c r="K23" s="47" t="s">
        <v>278</v>
      </c>
      <c r="L23" s="2" t="s">
        <v>279</v>
      </c>
      <c r="M23" s="2" t="s">
        <v>303</v>
      </c>
      <c r="N23" s="2" t="s">
        <v>304</v>
      </c>
    </row>
    <row r="24" spans="1:14" x14ac:dyDescent="0.2">
      <c r="I24" s="2">
        <v>23</v>
      </c>
      <c r="J24" s="2" t="s">
        <v>305</v>
      </c>
      <c r="K24" s="47" t="s">
        <v>159</v>
      </c>
      <c r="L24" s="2" t="s">
        <v>306</v>
      </c>
      <c r="M24" s="2" t="s">
        <v>195</v>
      </c>
      <c r="N24" s="2" t="s">
        <v>307</v>
      </c>
    </row>
    <row r="25" spans="1:14" x14ac:dyDescent="0.2">
      <c r="I25" s="2">
        <v>24</v>
      </c>
      <c r="J25" s="2" t="s">
        <v>172</v>
      </c>
      <c r="K25" s="47" t="s">
        <v>254</v>
      </c>
      <c r="L25" s="2" t="s">
        <v>72</v>
      </c>
      <c r="M25" s="2" t="s">
        <v>193</v>
      </c>
      <c r="N25" s="2" t="s">
        <v>224</v>
      </c>
    </row>
    <row r="26" spans="1:14" x14ac:dyDescent="0.2">
      <c r="A26" s="62" t="s">
        <v>23</v>
      </c>
      <c r="B26" s="62"/>
      <c r="C26" s="62"/>
      <c r="D26" s="62"/>
      <c r="E26" s="62"/>
      <c r="I26" s="2">
        <v>25</v>
      </c>
      <c r="J26" s="2" t="s">
        <v>73</v>
      </c>
      <c r="K26" s="47" t="s">
        <v>148</v>
      </c>
      <c r="L26" s="2" t="s">
        <v>74</v>
      </c>
      <c r="M26" s="2" t="s">
        <v>75</v>
      </c>
      <c r="N26" s="2" t="s">
        <v>225</v>
      </c>
    </row>
    <row r="27" spans="1:14" x14ac:dyDescent="0.2">
      <c r="A27" s="12" t="s">
        <v>15</v>
      </c>
      <c r="B27" s="13" t="s">
        <v>288</v>
      </c>
      <c r="C27" s="60" t="s">
        <v>1</v>
      </c>
      <c r="D27" s="60"/>
      <c r="E27" s="13" t="s">
        <v>21</v>
      </c>
      <c r="F27" s="13" t="s">
        <v>0</v>
      </c>
      <c r="G27" s="12" t="s">
        <v>6</v>
      </c>
      <c r="H27" s="14" t="s">
        <v>2</v>
      </c>
      <c r="I27" s="2">
        <v>26</v>
      </c>
      <c r="J27" s="2" t="s">
        <v>185</v>
      </c>
      <c r="K27" s="47" t="s">
        <v>255</v>
      </c>
      <c r="L27" s="2" t="s">
        <v>186</v>
      </c>
      <c r="M27" s="2" t="s">
        <v>226</v>
      </c>
      <c r="N27" s="45" t="s">
        <v>227</v>
      </c>
    </row>
    <row r="28" spans="1:14" x14ac:dyDescent="0.2">
      <c r="A28" s="30"/>
      <c r="B28" s="52"/>
      <c r="C28" s="54"/>
      <c r="D28" s="61"/>
      <c r="E28" s="31"/>
      <c r="F28" s="31"/>
      <c r="G28" s="31"/>
      <c r="H28" s="15">
        <f>IF(F28=1,G28*$H$18,IF(F28=2,G28*$H$19,0))+IF(B28&lt;&gt;"",G28*$H$22)</f>
        <v>0</v>
      </c>
      <c r="I28" s="2">
        <v>27</v>
      </c>
      <c r="J28" s="2" t="s">
        <v>76</v>
      </c>
      <c r="K28" s="47" t="s">
        <v>149</v>
      </c>
      <c r="L28" s="2" t="s">
        <v>77</v>
      </c>
      <c r="M28" s="2" t="s">
        <v>228</v>
      </c>
      <c r="N28" s="46" t="s">
        <v>280</v>
      </c>
    </row>
    <row r="29" spans="1:14" x14ac:dyDescent="0.2">
      <c r="A29" s="30"/>
      <c r="B29" s="52"/>
      <c r="C29" s="54"/>
      <c r="D29" s="55"/>
      <c r="E29" s="31"/>
      <c r="F29" s="31"/>
      <c r="G29" s="31"/>
      <c r="H29" s="15">
        <f t="shared" ref="H29:H35" si="0">IF(F29=1,G29*$H$18,IF(F29=2,G29*$H$19,0))+IF(B29&lt;&gt;"",G29*$H$22)</f>
        <v>0</v>
      </c>
      <c r="I29" s="2">
        <v>28</v>
      </c>
      <c r="J29" s="2" t="s">
        <v>308</v>
      </c>
      <c r="K29" s="47" t="s">
        <v>150</v>
      </c>
      <c r="L29" s="2" t="s">
        <v>229</v>
      </c>
      <c r="M29" s="2" t="s">
        <v>78</v>
      </c>
      <c r="N29" s="2" t="s">
        <v>230</v>
      </c>
    </row>
    <row r="30" spans="1:14" x14ac:dyDescent="0.2">
      <c r="A30" s="30"/>
      <c r="B30" s="52"/>
      <c r="C30" s="54"/>
      <c r="D30" s="55"/>
      <c r="E30" s="31"/>
      <c r="F30" s="31"/>
      <c r="G30" s="31"/>
      <c r="H30" s="15">
        <f t="shared" si="0"/>
        <v>0</v>
      </c>
      <c r="I30" s="2">
        <v>29</v>
      </c>
      <c r="J30" s="2" t="s">
        <v>309</v>
      </c>
      <c r="K30" s="47" t="s">
        <v>151</v>
      </c>
      <c r="L30" s="2" t="s">
        <v>80</v>
      </c>
      <c r="M30" s="2" t="s">
        <v>231</v>
      </c>
      <c r="N30" s="2" t="s">
        <v>232</v>
      </c>
    </row>
    <row r="31" spans="1:14" x14ac:dyDescent="0.2">
      <c r="A31" s="30"/>
      <c r="B31" s="52"/>
      <c r="C31" s="54"/>
      <c r="D31" s="55"/>
      <c r="E31" s="31"/>
      <c r="F31" s="31"/>
      <c r="G31" s="31"/>
      <c r="H31" s="15">
        <f t="shared" si="0"/>
        <v>0</v>
      </c>
      <c r="I31" s="2">
        <v>30</v>
      </c>
      <c r="J31" s="2" t="s">
        <v>81</v>
      </c>
      <c r="K31" s="47" t="s">
        <v>152</v>
      </c>
      <c r="L31" s="2" t="s">
        <v>82</v>
      </c>
      <c r="M31" s="2" t="s">
        <v>104</v>
      </c>
      <c r="N31" s="2" t="s">
        <v>269</v>
      </c>
    </row>
    <row r="32" spans="1:14" x14ac:dyDescent="0.2">
      <c r="A32" s="30"/>
      <c r="B32" s="52"/>
      <c r="C32" s="54"/>
      <c r="D32" s="55"/>
      <c r="E32" s="31"/>
      <c r="F32" s="31"/>
      <c r="G32" s="31"/>
      <c r="H32" s="15">
        <f t="shared" si="0"/>
        <v>0</v>
      </c>
      <c r="I32" s="2">
        <v>31</v>
      </c>
      <c r="J32" s="2" t="s">
        <v>83</v>
      </c>
      <c r="K32" s="47" t="s">
        <v>153</v>
      </c>
      <c r="L32" s="2" t="s">
        <v>84</v>
      </c>
      <c r="M32" s="2" t="s">
        <v>234</v>
      </c>
      <c r="N32" s="2" t="s">
        <v>235</v>
      </c>
    </row>
    <row r="33" spans="1:14" x14ac:dyDescent="0.2">
      <c r="A33" s="30"/>
      <c r="B33" s="52"/>
      <c r="C33" s="54"/>
      <c r="D33" s="55"/>
      <c r="E33" s="31"/>
      <c r="F33" s="31"/>
      <c r="G33" s="31"/>
      <c r="H33" s="15">
        <f t="shared" si="0"/>
        <v>0</v>
      </c>
      <c r="I33" s="2">
        <v>32</v>
      </c>
      <c r="J33" s="2" t="s">
        <v>281</v>
      </c>
      <c r="K33" s="47" t="s">
        <v>282</v>
      </c>
      <c r="L33" s="2" t="s">
        <v>283</v>
      </c>
      <c r="M33" s="2" t="s">
        <v>284</v>
      </c>
      <c r="N33" s="46">
        <v>41543107</v>
      </c>
    </row>
    <row r="34" spans="1:14" x14ac:dyDescent="0.2">
      <c r="A34" s="30"/>
      <c r="B34" s="52"/>
      <c r="C34" s="54"/>
      <c r="D34" s="55"/>
      <c r="E34" s="31"/>
      <c r="F34" s="31"/>
      <c r="G34" s="31"/>
      <c r="H34" s="15">
        <f t="shared" si="0"/>
        <v>0</v>
      </c>
      <c r="I34" s="2">
        <v>33</v>
      </c>
      <c r="J34" s="2" t="s">
        <v>87</v>
      </c>
      <c r="K34" s="47" t="s">
        <v>154</v>
      </c>
      <c r="L34" s="2" t="s">
        <v>88</v>
      </c>
      <c r="M34" s="2" t="s">
        <v>310</v>
      </c>
      <c r="N34" s="45" t="s">
        <v>311</v>
      </c>
    </row>
    <row r="35" spans="1:14" x14ac:dyDescent="0.2">
      <c r="A35" s="30"/>
      <c r="B35" s="52"/>
      <c r="C35" s="54"/>
      <c r="D35" s="55"/>
      <c r="E35" s="31"/>
      <c r="F35" s="31"/>
      <c r="G35" s="31"/>
      <c r="H35" s="15">
        <f t="shared" si="0"/>
        <v>0</v>
      </c>
      <c r="I35" s="2">
        <v>34</v>
      </c>
      <c r="J35" s="2" t="s">
        <v>89</v>
      </c>
      <c r="K35" s="47" t="s">
        <v>155</v>
      </c>
      <c r="L35" s="2" t="s">
        <v>90</v>
      </c>
      <c r="M35" s="2" t="s">
        <v>91</v>
      </c>
      <c r="N35" s="2" t="s">
        <v>236</v>
      </c>
    </row>
    <row r="36" spans="1:14" x14ac:dyDescent="0.2">
      <c r="G36" s="17" t="s">
        <v>27</v>
      </c>
      <c r="H36" s="16">
        <f>ROUND(SUM(H28:H35),0)</f>
        <v>0</v>
      </c>
      <c r="I36" s="2">
        <v>35</v>
      </c>
      <c r="J36" s="2" t="s">
        <v>179</v>
      </c>
      <c r="K36" s="47" t="s">
        <v>256</v>
      </c>
      <c r="L36" s="2" t="s">
        <v>45</v>
      </c>
      <c r="M36" s="2" t="s">
        <v>207</v>
      </c>
      <c r="N36" s="46">
        <v>90129813</v>
      </c>
    </row>
    <row r="37" spans="1:14" x14ac:dyDescent="0.2">
      <c r="A37" s="62" t="s">
        <v>214</v>
      </c>
      <c r="B37" s="62"/>
      <c r="C37" s="62"/>
      <c r="D37" s="62"/>
      <c r="E37" s="62"/>
      <c r="F37" s="62"/>
      <c r="G37" s="62"/>
      <c r="H37" s="62"/>
      <c r="I37" s="2">
        <v>36</v>
      </c>
      <c r="J37" s="2" t="s">
        <v>182</v>
      </c>
      <c r="K37" s="48" t="s">
        <v>183</v>
      </c>
      <c r="L37" s="2" t="s">
        <v>86</v>
      </c>
      <c r="M37" s="2" t="s">
        <v>184</v>
      </c>
      <c r="N37" s="2" t="s">
        <v>237</v>
      </c>
    </row>
    <row r="38" spans="1:14" x14ac:dyDescent="0.2">
      <c r="A38" s="80"/>
      <c r="B38" s="81"/>
      <c r="C38" s="54"/>
      <c r="D38" s="55"/>
      <c r="E38" s="31"/>
      <c r="F38" s="58"/>
      <c r="G38" s="59"/>
      <c r="H38" s="18">
        <f>+F38*125</f>
        <v>0</v>
      </c>
      <c r="I38" s="2">
        <v>37</v>
      </c>
      <c r="J38" s="2" t="s">
        <v>181</v>
      </c>
      <c r="K38" s="47" t="s">
        <v>257</v>
      </c>
      <c r="L38" s="2" t="s">
        <v>92</v>
      </c>
      <c r="M38" s="2" t="s">
        <v>238</v>
      </c>
      <c r="N38" s="2" t="s">
        <v>239</v>
      </c>
    </row>
    <row r="39" spans="1:14" x14ac:dyDescent="0.2">
      <c r="A39" s="80"/>
      <c r="B39" s="82"/>
      <c r="C39" s="54"/>
      <c r="D39" s="55"/>
      <c r="E39" s="31"/>
      <c r="F39" s="58"/>
      <c r="G39" s="59"/>
      <c r="H39" s="18">
        <f>+F39*125</f>
        <v>0</v>
      </c>
      <c r="I39" s="2">
        <v>38</v>
      </c>
      <c r="J39" s="2" t="s">
        <v>93</v>
      </c>
      <c r="K39" s="47" t="s">
        <v>156</v>
      </c>
      <c r="L39" s="2" t="s">
        <v>94</v>
      </c>
      <c r="M39" s="2" t="s">
        <v>95</v>
      </c>
      <c r="N39" s="46">
        <v>48183781</v>
      </c>
    </row>
    <row r="40" spans="1:14" x14ac:dyDescent="0.2">
      <c r="A40" s="80"/>
      <c r="B40" s="82"/>
      <c r="C40" s="54"/>
      <c r="D40" s="55"/>
      <c r="E40" s="31"/>
      <c r="F40" s="58"/>
      <c r="G40" s="59"/>
      <c r="H40" s="18">
        <f>+F40*125</f>
        <v>0</v>
      </c>
      <c r="I40" s="2">
        <v>39</v>
      </c>
      <c r="J40" s="2" t="s">
        <v>96</v>
      </c>
      <c r="K40" s="47" t="s">
        <v>157</v>
      </c>
      <c r="L40" s="2" t="s">
        <v>194</v>
      </c>
      <c r="M40" s="2" t="s">
        <v>240</v>
      </c>
      <c r="N40" s="2" t="s">
        <v>285</v>
      </c>
    </row>
    <row r="41" spans="1:14" x14ac:dyDescent="0.2">
      <c r="G41" s="17" t="s">
        <v>27</v>
      </c>
      <c r="H41" s="16">
        <f>ROUND(SUM(H38:H40),0)</f>
        <v>0</v>
      </c>
      <c r="I41" s="2">
        <v>40</v>
      </c>
      <c r="J41" s="2" t="s">
        <v>199</v>
      </c>
      <c r="K41" s="47" t="s">
        <v>258</v>
      </c>
      <c r="L41" s="2" t="s">
        <v>206</v>
      </c>
      <c r="M41" s="2" t="s">
        <v>113</v>
      </c>
      <c r="N41" s="2" t="s">
        <v>241</v>
      </c>
    </row>
    <row r="42" spans="1:14" x14ac:dyDescent="0.2">
      <c r="A42" s="62" t="s">
        <v>22</v>
      </c>
      <c r="B42" s="62"/>
      <c r="C42" s="62"/>
      <c r="I42" s="2">
        <v>41</v>
      </c>
      <c r="J42" s="2" t="s">
        <v>97</v>
      </c>
      <c r="K42" s="47" t="s">
        <v>158</v>
      </c>
      <c r="L42" s="2" t="s">
        <v>98</v>
      </c>
      <c r="M42" s="2" t="s">
        <v>198</v>
      </c>
      <c r="N42" s="2" t="s">
        <v>312</v>
      </c>
    </row>
    <row r="43" spans="1:14" x14ac:dyDescent="0.2">
      <c r="A43" s="12" t="s">
        <v>15</v>
      </c>
      <c r="B43" s="12"/>
      <c r="C43" s="60" t="s">
        <v>1</v>
      </c>
      <c r="D43" s="60"/>
      <c r="E43" s="57" t="s">
        <v>4</v>
      </c>
      <c r="F43" s="57"/>
      <c r="G43" s="14" t="s">
        <v>12</v>
      </c>
      <c r="H43" s="14" t="s">
        <v>2</v>
      </c>
      <c r="I43" s="2">
        <v>42</v>
      </c>
      <c r="J43" s="2" t="s">
        <v>99</v>
      </c>
      <c r="K43" s="47" t="s">
        <v>160</v>
      </c>
      <c r="L43" s="2" t="s">
        <v>100</v>
      </c>
      <c r="M43" s="2" t="s">
        <v>242</v>
      </c>
      <c r="N43" s="46">
        <v>97995950</v>
      </c>
    </row>
    <row r="44" spans="1:14" x14ac:dyDescent="0.2">
      <c r="A44" s="80"/>
      <c r="B44" s="82"/>
      <c r="C44" s="54"/>
      <c r="D44" s="55"/>
      <c r="E44" s="58"/>
      <c r="F44" s="59"/>
      <c r="G44" s="32"/>
      <c r="H44" s="18">
        <f>G44*E44</f>
        <v>0</v>
      </c>
      <c r="I44" s="2">
        <v>43</v>
      </c>
      <c r="J44" s="2" t="s">
        <v>101</v>
      </c>
      <c r="K44" s="47" t="s">
        <v>161</v>
      </c>
      <c r="L44" s="2" t="s">
        <v>196</v>
      </c>
      <c r="M44" s="2" t="s">
        <v>102</v>
      </c>
      <c r="N44" s="46">
        <v>95263559</v>
      </c>
    </row>
    <row r="45" spans="1:14" x14ac:dyDescent="0.2">
      <c r="A45" s="80"/>
      <c r="B45" s="82"/>
      <c r="C45" s="54"/>
      <c r="D45" s="55"/>
      <c r="E45" s="58"/>
      <c r="F45" s="59"/>
      <c r="G45" s="32"/>
      <c r="H45" s="18">
        <f t="shared" ref="H45:H50" si="1">G45*E45</f>
        <v>0</v>
      </c>
      <c r="I45" s="2">
        <v>44</v>
      </c>
      <c r="J45" s="2" t="s">
        <v>209</v>
      </c>
      <c r="K45" s="47" t="s">
        <v>259</v>
      </c>
      <c r="L45" s="2" t="s">
        <v>210</v>
      </c>
      <c r="M45" s="2" t="s">
        <v>303</v>
      </c>
      <c r="N45" s="2" t="s">
        <v>304</v>
      </c>
    </row>
    <row r="46" spans="1:14" x14ac:dyDescent="0.2">
      <c r="A46" s="80"/>
      <c r="B46" s="82"/>
      <c r="C46" s="54"/>
      <c r="D46" s="55"/>
      <c r="E46" s="58"/>
      <c r="F46" s="59"/>
      <c r="G46" s="32"/>
      <c r="H46" s="18">
        <f t="shared" si="1"/>
        <v>0</v>
      </c>
      <c r="I46" s="2">
        <v>45</v>
      </c>
      <c r="J46" s="2" t="s">
        <v>180</v>
      </c>
      <c r="K46" s="47" t="s">
        <v>162</v>
      </c>
      <c r="L46" s="2" t="s">
        <v>103</v>
      </c>
      <c r="M46" s="2" t="s">
        <v>208</v>
      </c>
      <c r="N46" s="2" t="s">
        <v>243</v>
      </c>
    </row>
    <row r="47" spans="1:14" x14ac:dyDescent="0.2">
      <c r="A47" s="80"/>
      <c r="B47" s="82"/>
      <c r="C47" s="54"/>
      <c r="D47" s="55"/>
      <c r="E47" s="58"/>
      <c r="F47" s="59"/>
      <c r="G47" s="32"/>
      <c r="H47" s="18">
        <f t="shared" si="1"/>
        <v>0</v>
      </c>
      <c r="I47" s="2">
        <v>46</v>
      </c>
      <c r="J47" s="2" t="s">
        <v>106</v>
      </c>
      <c r="K47" s="47" t="s">
        <v>164</v>
      </c>
      <c r="L47" s="2" t="s">
        <v>107</v>
      </c>
      <c r="M47" s="2" t="s">
        <v>108</v>
      </c>
      <c r="N47" s="46">
        <v>72547460</v>
      </c>
    </row>
    <row r="48" spans="1:14" x14ac:dyDescent="0.2">
      <c r="A48" s="80"/>
      <c r="B48" s="82"/>
      <c r="C48" s="54"/>
      <c r="D48" s="55"/>
      <c r="E48" s="58"/>
      <c r="F48" s="59"/>
      <c r="G48" s="32"/>
      <c r="H48" s="18">
        <f t="shared" si="1"/>
        <v>0</v>
      </c>
      <c r="I48" s="2">
        <v>47</v>
      </c>
      <c r="J48" s="2" t="s">
        <v>286</v>
      </c>
      <c r="K48" s="47" t="s">
        <v>260</v>
      </c>
      <c r="L48" s="2" t="s">
        <v>109</v>
      </c>
      <c r="M48" s="2" t="s">
        <v>110</v>
      </c>
      <c r="N48" s="2" t="s">
        <v>244</v>
      </c>
    </row>
    <row r="49" spans="1:14" x14ac:dyDescent="0.2">
      <c r="A49" s="80"/>
      <c r="B49" s="82"/>
      <c r="C49" s="54"/>
      <c r="D49" s="55"/>
      <c r="E49" s="58"/>
      <c r="F49" s="59"/>
      <c r="G49" s="32"/>
      <c r="H49" s="18">
        <f t="shared" si="1"/>
        <v>0</v>
      </c>
      <c r="I49" s="2">
        <v>48</v>
      </c>
      <c r="J49" s="2" t="s">
        <v>212</v>
      </c>
      <c r="K49" s="47" t="s">
        <v>261</v>
      </c>
      <c r="L49" s="2" t="s">
        <v>213</v>
      </c>
      <c r="M49" s="2" t="s">
        <v>202</v>
      </c>
      <c r="N49" s="46" t="s">
        <v>264</v>
      </c>
    </row>
    <row r="50" spans="1:14" x14ac:dyDescent="0.2">
      <c r="A50" s="80"/>
      <c r="B50" s="82"/>
      <c r="C50" s="54"/>
      <c r="D50" s="55"/>
      <c r="E50" s="58"/>
      <c r="F50" s="59"/>
      <c r="G50" s="32"/>
      <c r="H50" s="18">
        <f t="shared" si="1"/>
        <v>0</v>
      </c>
      <c r="I50" s="2">
        <v>49</v>
      </c>
      <c r="J50" s="2" t="s">
        <v>111</v>
      </c>
      <c r="K50" s="47" t="s">
        <v>165</v>
      </c>
      <c r="L50" s="2" t="s">
        <v>112</v>
      </c>
      <c r="M50" s="2" t="s">
        <v>197</v>
      </c>
      <c r="N50" s="2" t="s">
        <v>245</v>
      </c>
    </row>
    <row r="51" spans="1:14" x14ac:dyDescent="0.2">
      <c r="A51" s="80"/>
      <c r="B51" s="82"/>
      <c r="C51" s="54"/>
      <c r="D51" s="55"/>
      <c r="E51" s="58"/>
      <c r="F51" s="59"/>
      <c r="G51" s="32"/>
      <c r="H51" s="18">
        <f t="shared" ref="H51" si="2">G51*E51</f>
        <v>0</v>
      </c>
      <c r="I51" s="2">
        <v>50</v>
      </c>
      <c r="J51" s="2" t="s">
        <v>114</v>
      </c>
      <c r="K51" s="47" t="s">
        <v>166</v>
      </c>
      <c r="L51" s="2" t="s">
        <v>115</v>
      </c>
      <c r="M51" s="2" t="s">
        <v>313</v>
      </c>
      <c r="N51" s="2" t="s">
        <v>314</v>
      </c>
    </row>
    <row r="52" spans="1:14" x14ac:dyDescent="0.2">
      <c r="G52" s="17" t="s">
        <v>27</v>
      </c>
      <c r="H52" s="16">
        <f>ROUND(SUM(H44:H51),0)</f>
        <v>0</v>
      </c>
      <c r="I52" s="2">
        <v>51</v>
      </c>
      <c r="J52" s="2" t="s">
        <v>174</v>
      </c>
      <c r="K52" s="48" t="s">
        <v>175</v>
      </c>
      <c r="L52" s="2" t="s">
        <v>85</v>
      </c>
      <c r="M52" s="2" t="s">
        <v>176</v>
      </c>
      <c r="N52" s="2" t="s">
        <v>246</v>
      </c>
    </row>
    <row r="53" spans="1:14" x14ac:dyDescent="0.2">
      <c r="A53" s="1" t="s">
        <v>5</v>
      </c>
      <c r="B53" s="1"/>
      <c r="C53" s="1"/>
      <c r="I53" s="2">
        <v>52</v>
      </c>
      <c r="J53" s="2" t="s">
        <v>116</v>
      </c>
      <c r="K53" s="47" t="s">
        <v>167</v>
      </c>
      <c r="L53" s="2" t="s">
        <v>117</v>
      </c>
      <c r="M53" s="2" t="s">
        <v>65</v>
      </c>
      <c r="N53" s="2" t="s">
        <v>247</v>
      </c>
    </row>
    <row r="54" spans="1:14" x14ac:dyDescent="0.2">
      <c r="A54" s="12" t="s">
        <v>24</v>
      </c>
      <c r="B54" s="12"/>
      <c r="C54" s="13" t="s">
        <v>6</v>
      </c>
      <c r="D54" s="20"/>
      <c r="E54" s="20"/>
      <c r="F54" s="20"/>
      <c r="G54" s="20"/>
      <c r="H54" s="14" t="s">
        <v>2</v>
      </c>
      <c r="I54" s="2">
        <v>53</v>
      </c>
      <c r="J54" s="2" t="s">
        <v>118</v>
      </c>
      <c r="K54" s="47" t="s">
        <v>168</v>
      </c>
      <c r="L54" s="2" t="s">
        <v>119</v>
      </c>
      <c r="M54" s="2" t="s">
        <v>248</v>
      </c>
      <c r="N54" s="2" t="s">
        <v>249</v>
      </c>
    </row>
    <row r="55" spans="1:14" x14ac:dyDescent="0.2">
      <c r="A55" s="20" t="str">
        <f>VLOOKUP(C17,$J$2:$N$56,4,FALSE)</f>
        <v>kommer automatisk</v>
      </c>
      <c r="B55" s="20"/>
      <c r="C55" s="31"/>
      <c r="D55" s="20"/>
      <c r="E55" s="20"/>
      <c r="F55" s="20"/>
      <c r="G55" s="20"/>
      <c r="H55" s="18">
        <f>C55*$H$20</f>
        <v>0</v>
      </c>
      <c r="I55" s="2">
        <v>54</v>
      </c>
      <c r="J55" s="2" t="s">
        <v>287</v>
      </c>
      <c r="K55" s="47" t="s">
        <v>270</v>
      </c>
      <c r="L55" s="2" t="s">
        <v>177</v>
      </c>
      <c r="M55" s="2" t="s">
        <v>178</v>
      </c>
      <c r="N55" s="2" t="s">
        <v>250</v>
      </c>
    </row>
    <row r="56" spans="1:14" x14ac:dyDescent="0.2">
      <c r="G56" s="17" t="s">
        <v>27</v>
      </c>
      <c r="H56" s="19">
        <f>ROUND(SUM(H55:H55),0)</f>
        <v>0</v>
      </c>
      <c r="I56" s="2">
        <v>55</v>
      </c>
      <c r="J56" s="2" t="s">
        <v>121</v>
      </c>
      <c r="K56" s="47" t="s">
        <v>169</v>
      </c>
      <c r="L56" s="2" t="s">
        <v>120</v>
      </c>
      <c r="M56" s="2" t="s">
        <v>271</v>
      </c>
      <c r="N56" s="2" t="s">
        <v>251</v>
      </c>
    </row>
    <row r="57" spans="1:14" x14ac:dyDescent="0.2">
      <c r="A57" s="35" t="s">
        <v>28</v>
      </c>
      <c r="B57" s="49"/>
      <c r="C57" s="36" t="s">
        <v>25</v>
      </c>
      <c r="D57" s="37" t="s">
        <v>26</v>
      </c>
      <c r="E57" s="37"/>
      <c r="F57" s="38" t="s">
        <v>2</v>
      </c>
    </row>
    <row r="58" spans="1:14" x14ac:dyDescent="0.2">
      <c r="A58" s="39" t="s">
        <v>3</v>
      </c>
      <c r="B58" s="20"/>
      <c r="C58" s="15">
        <f>+H36+H52+H56+H41</f>
        <v>0</v>
      </c>
      <c r="D58" s="29">
        <v>0.12</v>
      </c>
      <c r="E58" s="20"/>
      <c r="F58" s="40">
        <f>ROUND(+C58*D58,0)</f>
        <v>0</v>
      </c>
    </row>
    <row r="59" spans="1:14" x14ac:dyDescent="0.2">
      <c r="A59" s="39" t="s">
        <v>35</v>
      </c>
      <c r="B59" s="20"/>
      <c r="C59" s="15">
        <f>+H36+H52+H41</f>
        <v>0</v>
      </c>
      <c r="D59" s="29">
        <v>0.13</v>
      </c>
      <c r="E59" s="20"/>
      <c r="F59" s="40">
        <f>ROUND(+C59*D59,0)</f>
        <v>0</v>
      </c>
    </row>
    <row r="60" spans="1:14" x14ac:dyDescent="0.2">
      <c r="A60" s="41" t="s">
        <v>7</v>
      </c>
      <c r="B60" s="21"/>
      <c r="C60" s="42">
        <f>+H36+H52+H56+F58+F59+H41</f>
        <v>0</v>
      </c>
      <c r="D60" s="43">
        <v>0.14099999999999999</v>
      </c>
      <c r="E60" s="21"/>
      <c r="F60" s="44">
        <f>ROUND(+C60*D60,0)</f>
        <v>0</v>
      </c>
      <c r="H60" s="4"/>
    </row>
    <row r="62" spans="1:14" ht="13.5" thickBot="1" x14ac:dyDescent="0.25">
      <c r="A62" s="24" t="s">
        <v>14</v>
      </c>
      <c r="B62" s="24"/>
      <c r="C62" s="24"/>
      <c r="D62" s="25"/>
      <c r="E62" s="25"/>
      <c r="F62" s="25"/>
      <c r="G62" s="25"/>
      <c r="H62" s="26">
        <f>+H36+H52+H56+F58+F59+F60+H41</f>
        <v>0</v>
      </c>
    </row>
    <row r="64" spans="1:14" x14ac:dyDescent="0.2">
      <c r="A64" s="33" t="s">
        <v>30</v>
      </c>
      <c r="B64" s="33"/>
      <c r="D64" s="33" t="s">
        <v>8</v>
      </c>
      <c r="E64" s="33"/>
      <c r="F64" s="33"/>
      <c r="G64" s="33"/>
    </row>
    <row r="65" spans="1:7" x14ac:dyDescent="0.2">
      <c r="A65" s="33"/>
      <c r="B65" s="33"/>
      <c r="D65" s="33"/>
      <c r="E65" s="33"/>
      <c r="F65" s="33"/>
      <c r="G65" s="33"/>
    </row>
    <row r="66" spans="1:7" x14ac:dyDescent="0.2">
      <c r="A66" s="34"/>
      <c r="B66" s="33"/>
      <c r="D66" s="56"/>
      <c r="E66" s="56"/>
      <c r="F66" s="56"/>
      <c r="G66" s="56"/>
    </row>
    <row r="68" spans="1:7" ht="12.75" customHeight="1" x14ac:dyDescent="0.2">
      <c r="E68" s="9"/>
      <c r="F68" s="9" t="s">
        <v>32</v>
      </c>
      <c r="G68" s="22" t="s">
        <v>31</v>
      </c>
    </row>
    <row r="69" spans="1:7" x14ac:dyDescent="0.2">
      <c r="E69" s="22"/>
    </row>
  </sheetData>
  <sheetProtection sheet="1" selectLockedCells="1"/>
  <mergeCells count="61">
    <mergeCell ref="C35:D35"/>
    <mergeCell ref="C51:D51"/>
    <mergeCell ref="E51:F51"/>
    <mergeCell ref="A38:B38"/>
    <mergeCell ref="A39:B39"/>
    <mergeCell ref="A40:B40"/>
    <mergeCell ref="A44:B44"/>
    <mergeCell ref="A45:B45"/>
    <mergeCell ref="A46:B46"/>
    <mergeCell ref="A47:B47"/>
    <mergeCell ref="A48:B48"/>
    <mergeCell ref="A49:B49"/>
    <mergeCell ref="A50:B50"/>
    <mergeCell ref="A51:B51"/>
    <mergeCell ref="C47:D47"/>
    <mergeCell ref="C48:D48"/>
    <mergeCell ref="G10:H10"/>
    <mergeCell ref="G11:H11"/>
    <mergeCell ref="G12:H12"/>
    <mergeCell ref="C17:E17"/>
    <mergeCell ref="C11:E11"/>
    <mergeCell ref="C12:E12"/>
    <mergeCell ref="C13:E13"/>
    <mergeCell ref="A26:E26"/>
    <mergeCell ref="C27:D27"/>
    <mergeCell ref="D14:E14"/>
    <mergeCell ref="C15:E15"/>
    <mergeCell ref="C22:E22"/>
    <mergeCell ref="C20:E20"/>
    <mergeCell ref="C19:E19"/>
    <mergeCell ref="C18:E18"/>
    <mergeCell ref="A42:C42"/>
    <mergeCell ref="A37:H37"/>
    <mergeCell ref="C40:D40"/>
    <mergeCell ref="F40:G40"/>
    <mergeCell ref="C38:D38"/>
    <mergeCell ref="F38:G38"/>
    <mergeCell ref="C39:D39"/>
    <mergeCell ref="F39:G39"/>
    <mergeCell ref="C34:D34"/>
    <mergeCell ref="C28:D28"/>
    <mergeCell ref="C29:D29"/>
    <mergeCell ref="C30:D30"/>
    <mergeCell ref="C31:D31"/>
    <mergeCell ref="C32:D32"/>
    <mergeCell ref="C33:D33"/>
    <mergeCell ref="C49:D49"/>
    <mergeCell ref="D66:G66"/>
    <mergeCell ref="C50:D50"/>
    <mergeCell ref="E43:F43"/>
    <mergeCell ref="E44:F44"/>
    <mergeCell ref="E45:F45"/>
    <mergeCell ref="E46:F46"/>
    <mergeCell ref="E47:F47"/>
    <mergeCell ref="E48:F48"/>
    <mergeCell ref="E49:F49"/>
    <mergeCell ref="E50:F50"/>
    <mergeCell ref="C44:D44"/>
    <mergeCell ref="C45:D45"/>
    <mergeCell ref="C46:D46"/>
    <mergeCell ref="C43:D43"/>
  </mergeCells>
  <phoneticPr fontId="0" type="noConversion"/>
  <dataValidations count="1">
    <dataValidation type="list" allowBlank="1" showInputMessage="1" showErrorMessage="1" sqref="C17:E17" xr:uid="{00000000-0002-0000-0000-000000000000}">
      <formula1>$J$2:$J$56</formula1>
    </dataValidation>
  </dataValidations>
  <hyperlinks>
    <hyperlink ref="G68" r:id="rId1" xr:uid="{00000000-0004-0000-0000-000000000000}"/>
  </hyperlinks>
  <pageMargins left="0.78740157499999996" right="0.78740157499999996" top="0.984251969" bottom="0.984251969" header="0.5" footer="0.5"/>
  <pageSetup paperSize="9" scale="83" orientation="portrait" r:id="rId2"/>
  <headerFooter alignWithMargins="0">
    <oddHeader xml:space="preserve">&amp;C
</oddHeader>
    <oddFooter>&amp;CDersom kravet ikke er mottatt innen 6 måneder etter avsluttet praksis forbeholder DMMH seg retten til å avvise kravet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Trondheim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Kjersti Sandvik</cp:lastModifiedBy>
  <cp:lastPrinted>2025-06-24T07:51:36Z</cp:lastPrinted>
  <dcterms:created xsi:type="dcterms:W3CDTF">2008-04-22T12:42:10Z</dcterms:created>
  <dcterms:modified xsi:type="dcterms:W3CDTF">2025-10-30T09:32:43Z</dcterms:modified>
</cp:coreProperties>
</file>